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ortega\Documents\2020-02-19   ARCHIVO - Respaldo a la fecha\2020\2020 ANUAL  MAPP 2019\887 DA\"/>
    </mc:Choice>
  </mc:AlternateContent>
  <bookViews>
    <workbookView xWindow="0" yWindow="0" windowWidth="19200" windowHeight="11295"/>
  </bookViews>
  <sheets>
    <sheet name="Matriz Plan Presupuesto" sheetId="1" r:id="rId1"/>
  </sheets>
  <definedNames>
    <definedName name="_xlnm.Print_Area" localSheetId="0">'Matriz Plan Presupuesto'!$A$1:$AA$16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9" i="1" l="1"/>
  <c r="AF18" i="1"/>
  <c r="AF20" i="1" s="1"/>
  <c r="AF22" i="1" l="1"/>
  <c r="AG22" i="1" s="1"/>
  <c r="AF21" i="1"/>
  <c r="AG21" i="1" s="1"/>
  <c r="AG23" i="1" s="1"/>
  <c r="AG18" i="1"/>
  <c r="AE19" i="1"/>
  <c r="AD20" i="1"/>
  <c r="AD22" i="1" s="1"/>
  <c r="AE22" i="1" s="1"/>
  <c r="AD21" i="1" l="1"/>
  <c r="AE21" i="1" s="1"/>
  <c r="AE23" i="1" s="1"/>
</calcChain>
</file>

<file path=xl/comments1.xml><?xml version="1.0" encoding="utf-8"?>
<comments xmlns="http://schemas.openxmlformats.org/spreadsheetml/2006/main">
  <authors>
    <author>lcascante</author>
  </authors>
  <commentList>
    <comment ref="X14" authorId="0" shapeId="0">
      <text>
        <r>
          <rPr>
            <b/>
            <sz val="9"/>
            <color indexed="81"/>
            <rFont val="Tahoma"/>
            <family val="2"/>
          </rPr>
          <t>lcascante:</t>
        </r>
        <r>
          <rPr>
            <sz val="9"/>
            <color indexed="81"/>
            <rFont val="Tahoma"/>
            <family val="2"/>
          </rPr>
          <t xml:space="preserve">
Consultar con José Mena</t>
        </r>
      </text>
    </comment>
    <comment ref="Y14" authorId="0" shapeId="0">
      <text>
        <r>
          <rPr>
            <b/>
            <sz val="9"/>
            <color indexed="81"/>
            <rFont val="Tahoma"/>
            <family val="2"/>
          </rPr>
          <t>lcascante:</t>
        </r>
        <r>
          <rPr>
            <sz val="9"/>
            <color indexed="81"/>
            <rFont val="Tahoma"/>
            <family val="2"/>
          </rPr>
          <t xml:space="preserve">
Consultar a José Mena</t>
        </r>
      </text>
    </comment>
  </commentList>
</comments>
</file>

<file path=xl/sharedStrings.xml><?xml version="1.0" encoding="utf-8"?>
<sst xmlns="http://schemas.openxmlformats.org/spreadsheetml/2006/main" count="80" uniqueCount="77">
  <si>
    <t>MATRIZ DE ARTICULACION PLAN PRESUPUESTO 2019</t>
  </si>
  <si>
    <t>Nombre de la Institución:</t>
  </si>
  <si>
    <t xml:space="preserve">Dirección de Agua </t>
  </si>
  <si>
    <t>Nombre del Jerarca de la Institución</t>
  </si>
  <si>
    <t>José Miguel Zeledón Calderón</t>
  </si>
  <si>
    <t>Sector:</t>
  </si>
  <si>
    <t>Ministro(a) Rector(a)</t>
  </si>
  <si>
    <t>PLAN NACIONAL DESARROLLO</t>
  </si>
  <si>
    <t>COBERTURA GEOGRAFICA POR REGION</t>
  </si>
  <si>
    <t>CODIGO Y NOMBRE DEL  PROGRAMA O SUBPROGRAMA PRESUPUESTARIO</t>
  </si>
  <si>
    <t>PRODUCTO FINAL (BIENES/
SERVICIOS)</t>
  </si>
  <si>
    <t>UNIDAD DE MEDIDA DEL PRODUCTO</t>
  </si>
  <si>
    <t>POBLACIÓN META</t>
  </si>
  <si>
    <t xml:space="preserve">INDICADORES DE PRODUCTO  </t>
  </si>
  <si>
    <t>LÍNEA BASE 2018</t>
  </si>
  <si>
    <t xml:space="preserve">METAS DEL INDICADOR </t>
  </si>
  <si>
    <t>SUPUESTOS, NOTAS TÉCNICAS Y OBSERVACIONES</t>
  </si>
  <si>
    <t>USUARIO (A)</t>
  </si>
  <si>
    <t>CANTIDAD</t>
  </si>
  <si>
    <t>HOMBRES</t>
  </si>
  <si>
    <t>MUJERES</t>
  </si>
  <si>
    <t>MONTO</t>
  </si>
  <si>
    <t>FUENTE DE FINANCIAMIENTO</t>
  </si>
  <si>
    <t>t</t>
  </si>
  <si>
    <t>FF</t>
  </si>
  <si>
    <t>887 Dirección de Agua</t>
  </si>
  <si>
    <t>5 bases integradas</t>
  </si>
  <si>
    <t>59 sitios de monitoreo</t>
  </si>
  <si>
    <t>Cero (0)</t>
  </si>
  <si>
    <t>DESCRIPCIÓN</t>
  </si>
  <si>
    <t>n.a</t>
  </si>
  <si>
    <t>Carlos Manuel Rodríguez</t>
  </si>
  <si>
    <t>Capas de información relacionada con el recurso hídrico generadas en el sistema informático denominado visor de mapas.</t>
  </si>
  <si>
    <t>Permisos y concesiones emitidos por la Dirección</t>
  </si>
  <si>
    <t>Instituciones públicas,  privadas y Sociedad Civil</t>
  </si>
  <si>
    <t>Trámite atendido</t>
  </si>
  <si>
    <t>Capa de información generada</t>
  </si>
  <si>
    <t>Servicio de información para la gestión del recurso hídrico</t>
  </si>
  <si>
    <t>Porcentaje de avance  de las  capas generadas</t>
  </si>
  <si>
    <t>Reportes emitidos</t>
  </si>
  <si>
    <t>Número de solicitudes atendidas por la Dirección de Agua, en el tiempo definido.</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</si>
  <si>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</si>
  <si>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</si>
  <si>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</si>
  <si>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</si>
  <si>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</si>
  <si>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</si>
  <si>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</si>
  <si>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</si>
  <si>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</si>
  <si>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ODS Vinculados 
Hambre Cero
Salud y Bienestar
Educación de Calidad
Agua limpia y Saneamiento
Trabajo decente y crecimiento económico 
Industria, Innovación e Infraestructura</t>
  </si>
  <si>
    <t>Innovación, Competitividad y Productividad</t>
  </si>
  <si>
    <t xml:space="preserve">Proponer y coordinar políticas para el fomento de la innovación como medio para revitalizar la productividad nacional y la generación del empleo de calidad en el ámbito central, regional e internacional, así como la transferencia de conocimiento </t>
  </si>
  <si>
    <t>Modernización
institucional y
digitalización de
datos</t>
  </si>
  <si>
    <t>Contar con Información
digitalizada y
una plataforma
digital que
integre los
trámites, procesos,
permisos en
materia
ambiental con el
fin de agilizar y
mejorar la
competitividad.</t>
  </si>
  <si>
    <t>Número de días
requeridos para
la tramitación de
permisos
ambientales de
establecimiento
s previo al inicio de operaciones</t>
  </si>
  <si>
    <t>Nacional</t>
  </si>
  <si>
    <t>ANUAL
2019</t>
  </si>
  <si>
    <t>PRESUPUESTO EJECUTADO (MILLS ¢)</t>
  </si>
  <si>
    <t xml:space="preserve">Energía, Ambiente y  Mares </t>
  </si>
  <si>
    <t>OBJETIVO NACIONAL Génerar un crecimineto ecónomico inclusivo en el ámbito nacional y regional, en armonía con el ambiente, generando empleos de calidad y reducciendo la pobreza y la desigualdad.</t>
  </si>
  <si>
    <t>Canon de Aprovechamiento de Agua / Canon Ambiental por Vertidos</t>
  </si>
  <si>
    <t>ESTIMACIÓN ANUAL DE RECURSOS PRESUPUESTARIOS 
 (en millones de colones)</t>
  </si>
  <si>
    <t xml:space="preserve">AVANCE DE SEGUIMIENTO AL 30 DE DICIEMBRE </t>
  </si>
  <si>
    <t>AVANCE ABSOLUTO DE META ANUAL</t>
  </si>
  <si>
    <t>AVANCE RELATIVO DE META ANUAL</t>
  </si>
  <si>
    <t>CLASIFICACION DEL AVANCE ANUAL</t>
  </si>
  <si>
    <t>CA</t>
  </si>
  <si>
    <t>CM</t>
  </si>
  <si>
    <t>Para el caso de los indicadores de producto, las capas generadas superaron por mucho lo programado, impactando de manera positiva el porcentaje de avance relativo. El incremento se fundamenta en la generación de mapas litológicos, asociados a la investigación en agua subterránea.</t>
  </si>
  <si>
    <t>Al momento de realizar la programación, se consideraron 15 puntos de monitoreo, sin embargo, luego de la aprobación del presupuesto y considerando la proyección de costos de los sitios, se concluyó que dinero asignado a esta meta alcanzaba para 10 sitios de monitoreo. Luego de finalizado el proyecto, se alcanzaron los 10 sitios a un costo menor. Estas diferencias se justifican, debido a que es la primera experiencia de la Dirección de Agua en este tipo de contrataciones.</t>
  </si>
  <si>
    <t>Para el caso del indicador asociado a las solicitudes atendidas, se registró una variación con relación a lo reportado durante el primer semestre de 2019. La reducción se justifica, debido a que hubo una variación en el avance absoluto de la meta anual, afectando el cálculo.</t>
  </si>
  <si>
    <t>25% del presupuesto restante</t>
  </si>
  <si>
    <t>Corresponde a los recursos presupuetados en la subparitda 50199 para la instalacion de 10 puntos de nomitoreo</t>
  </si>
  <si>
    <t>75% del presupuesto restante</t>
  </si>
  <si>
    <t>Porcentaje de sitios de monitoreo implementados de acuerdo a los planificados.</t>
  </si>
  <si>
    <t>Ejecutado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</si>
</sst>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_(* #,##0.00_);_(* \(#,##0.00\);_(* &quot;-&quot;??_);_(@_)"/>
    <numFmt numFmtId="166" formatCode="0.0%"/>
    <numFmt numFmtId="167" formatCode="_(* #,##0.0_);_(* \(#,##0.0\);_(* &quot;-&quot;??_);_(@_)"/>
  </numFmts>
  <fonts count="18" x14ac:knownFonts="1">
    <font>
      <sz val="10"/>
      <name val="Arial"/>
    </font>
    <font>
      <b/>
      <sz val="11"/>
      <color theme="0"/>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2"/>
      <color theme="1"/>
      <name val="Arial"/>
      <family val="2"/>
    </font>
    <font>
      <b/>
      <sz val="12"/>
      <color theme="1"/>
      <name val="Arial"/>
      <family val="2"/>
    </font>
    <font>
      <b/>
      <sz val="11"/>
      <name val="Calibri"/>
      <family val="2"/>
      <scheme val="minor"/>
    </font>
    <font>
      <sz val="11"/>
      <name val="Calibri"/>
      <family val="2"/>
      <scheme val="minor"/>
    </font>
    <font>
      <sz val="10"/>
      <name val="Arial"/>
      <family val="2"/>
    </font>
    <font>
      <b/>
      <sz val="10"/>
      <name val="Arial"/>
      <family val="2"/>
    </font>
    <font>
      <b/>
      <sz val="9"/>
      <name val="Arial"/>
      <family val="2"/>
    </font>
    <font>
      <sz val="9"/>
      <name val="Arial"/>
      <family val="2"/>
    </font>
    <font>
      <b/>
      <sz val="9"/>
      <color theme="1"/>
      <name val="Calibri"/>
      <family val="2"/>
      <scheme val="minor"/>
    </font>
    <font>
      <b/>
      <sz val="9"/>
      <name val="Calibri"/>
      <family val="2"/>
      <scheme val="minor"/>
    </font>
    <font>
      <sz val="9"/>
      <color indexed="81"/>
      <name val="Tahoma"/>
      <family val="2"/>
    </font>
    <font>
      <b/>
      <sz val="9"/>
      <color indexed="81"/>
      <name val="Tahoma"/>
      <family val="2"/>
    </font>
    <font>
      <sz val="10"/>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C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n">
        <color indexed="64"/>
      </left>
      <right style="thin">
        <color indexed="64"/>
      </right>
      <top/>
      <bottom style="thin">
        <color indexed="64"/>
      </bottom>
      <diagonal/>
    </border>
  </borders>
  <cellStyleXfs count="3">
    <xf numFmtId="0" fontId="0" fillId="0" borderId="0"/>
    <xf numFmtId="165" fontId="9" fillId="0" borderId="0" applyFont="0" applyFill="0" applyBorder="0" applyAlignment="0" applyProtection="0"/>
    <xf numFmtId="9" fontId="17" fillId="0" borderId="0" applyFont="0" applyFill="0" applyBorder="0" applyAlignment="0" applyProtection="0"/>
  </cellStyleXfs>
  <cellXfs count="64">
    <xf numFmtId="0" fontId="0" fillId="0" borderId="0" xfId="0"/>
    <xf numFmtId="0" fontId="3" fillId="0" borderId="0" xfId="0" applyFont="1" applyAlignment="1"/>
    <xf numFmtId="0" fontId="4" fillId="0" borderId="0" xfId="0" applyFont="1"/>
    <xf numFmtId="0" fontId="5" fillId="0" borderId="0" xfId="0" applyFont="1"/>
    <xf numFmtId="0" fontId="6" fillId="0" borderId="0" xfId="0" applyFont="1" applyAlignment="1">
      <alignment vertical="center"/>
    </xf>
    <xf numFmtId="0" fontId="5" fillId="0" borderId="0" xfId="0" applyFont="1" applyAlignment="1"/>
    <xf numFmtId="164" fontId="0" fillId="4" borderId="1" xfId="0" applyNumberFormat="1" applyFont="1" applyFill="1" applyBorder="1" applyAlignment="1">
      <alignment horizontal="center" vertical="center" wrapText="1"/>
    </xf>
    <xf numFmtId="0" fontId="0" fillId="0" borderId="0" xfId="0" applyBorder="1"/>
    <xf numFmtId="164" fontId="8" fillId="4" borderId="1" xfId="0" applyNumberFormat="1" applyFont="1" applyFill="1" applyBorder="1" applyAlignment="1">
      <alignment horizontal="center" vertical="center" wrapText="1"/>
    </xf>
    <xf numFmtId="165" fontId="0" fillId="0" borderId="0" xfId="1" applyFont="1"/>
    <xf numFmtId="164" fontId="0" fillId="0" borderId="0" xfId="0" applyNumberFormat="1"/>
    <xf numFmtId="4" fontId="0" fillId="0" borderId="0" xfId="0" applyNumberFormat="1"/>
    <xf numFmtId="1" fontId="8" fillId="4" borderId="1" xfId="0" applyNumberFormat="1" applyFont="1" applyFill="1" applyBorder="1" applyAlignment="1">
      <alignment horizontal="center" vertical="center" wrapText="1"/>
    </xf>
    <xf numFmtId="9" fontId="8" fillId="4" borderId="1"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7" fillId="3" borderId="1"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4" borderId="11" xfId="0" applyFont="1" applyFill="1" applyBorder="1" applyAlignment="1">
      <alignment vertical="center" wrapText="1"/>
    </xf>
    <xf numFmtId="9" fontId="8" fillId="4" borderId="1" xfId="2" applyFont="1" applyFill="1" applyBorder="1" applyAlignment="1">
      <alignment horizontal="center" vertical="center" wrapText="1"/>
    </xf>
    <xf numFmtId="166" fontId="8" fillId="4" borderId="1" xfId="2" applyNumberFormat="1" applyFont="1" applyFill="1" applyBorder="1" applyAlignment="1">
      <alignment horizontal="center" vertical="center" wrapText="1"/>
    </xf>
    <xf numFmtId="0" fontId="0" fillId="0" borderId="0" xfId="0" applyAlignment="1">
      <alignment vertical="center" wrapText="1"/>
    </xf>
    <xf numFmtId="165" fontId="0" fillId="0" borderId="0" xfId="1" applyFont="1" applyAlignment="1">
      <alignment vertical="center" wrapText="1"/>
    </xf>
    <xf numFmtId="9" fontId="0" fillId="0" borderId="0" xfId="0" applyNumberFormat="1"/>
    <xf numFmtId="165" fontId="8" fillId="4" borderId="1" xfId="1" applyFont="1" applyFill="1" applyBorder="1" applyAlignment="1">
      <alignment horizontal="center" vertical="center" wrapText="1"/>
    </xf>
    <xf numFmtId="167" fontId="8" fillId="4" borderId="1" xfId="1" applyNumberFormat="1" applyFont="1" applyFill="1" applyBorder="1" applyAlignment="1">
      <alignment horizontal="center" vertical="center" wrapText="1"/>
    </xf>
    <xf numFmtId="9" fontId="8" fillId="4" borderId="1" xfId="0" applyNumberFormat="1" applyFont="1" applyFill="1" applyBorder="1" applyAlignment="1">
      <alignment horizontal="center" vertical="center" wrapText="1"/>
    </xf>
    <xf numFmtId="9" fontId="0" fillId="0" borderId="0" xfId="2" applyFont="1"/>
    <xf numFmtId="165" fontId="0" fillId="0" borderId="0" xfId="0" applyNumberFormat="1"/>
    <xf numFmtId="165" fontId="0" fillId="0" borderId="1" xfId="1" applyFont="1" applyFill="1" applyBorder="1"/>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0" fillId="3" borderId="1" xfId="0" applyFont="1" applyFill="1" applyBorder="1" applyAlignment="1">
      <alignment horizontal="center" vertical="center" wrapText="1"/>
    </xf>
    <xf numFmtId="0" fontId="2" fillId="6" borderId="1" xfId="0" applyFont="1" applyFill="1" applyBorder="1" applyAlignment="1">
      <alignment horizontal="left" vertical="center"/>
    </xf>
    <xf numFmtId="0" fontId="2" fillId="6" borderId="1" xfId="0" applyFont="1" applyFill="1" applyBorder="1" applyAlignment="1">
      <alignment horizontal="left"/>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9" fontId="8" fillId="4" borderId="1"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12" fillId="4" borderId="4"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0" fontId="0" fillId="0" borderId="0" xfId="0" applyAlignment="1">
      <alignment horizontal="center"/>
    </xf>
    <xf numFmtId="0" fontId="7" fillId="2" borderId="1" xfId="0"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657224</xdr:colOff>
      <xdr:row>0</xdr:row>
      <xdr:rowOff>95250</xdr:rowOff>
    </xdr:from>
    <xdr:to>
      <xdr:col>2</xdr:col>
      <xdr:colOff>885824</xdr:colOff>
      <xdr:row>0</xdr:row>
      <xdr:rowOff>853440</xdr:rowOff>
    </xdr:to>
    <xdr:pic>
      <xdr:nvPicPr>
        <xdr:cNvPr id="2" name="1 Imagen" descr="logo final Ministerio de HAcienda-01">
          <a:extLst>
            <a:ext uri="{FF2B5EF4-FFF2-40B4-BE49-F238E27FC236}">
              <a16:creationId xmlns:a16="http://schemas.microsoft.com/office/drawing/2014/main" xmlns="" id="{FF0A2C58-4206-4713-8A03-43F5EEDF66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8804" y="95250"/>
          <a:ext cx="1645920" cy="758190"/>
        </a:xfrm>
        <a:prstGeom prst="rect">
          <a:avLst/>
        </a:prstGeom>
        <a:noFill/>
        <a:ln>
          <a:noFill/>
        </a:ln>
      </xdr:spPr>
    </xdr:pic>
    <xdr:clientData/>
  </xdr:twoCellAnchor>
  <xdr:twoCellAnchor editAs="oneCell">
    <xdr:from>
      <xdr:col>0</xdr:col>
      <xdr:colOff>66675</xdr:colOff>
      <xdr:row>0</xdr:row>
      <xdr:rowOff>30481</xdr:rowOff>
    </xdr:from>
    <xdr:to>
      <xdr:col>1</xdr:col>
      <xdr:colOff>414020</xdr:colOff>
      <xdr:row>0</xdr:row>
      <xdr:rowOff>845820</xdr:rowOff>
    </xdr:to>
    <xdr:pic>
      <xdr:nvPicPr>
        <xdr:cNvPr id="3" name="2 Imagen">
          <a:extLst>
            <a:ext uri="{FF2B5EF4-FFF2-40B4-BE49-F238E27FC236}">
              <a16:creationId xmlns:a16="http://schemas.microsoft.com/office/drawing/2014/main" xmlns="" id="{7117B9AA-010B-4B06-83F2-D14B7F590DE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30481"/>
          <a:ext cx="1558925" cy="815339"/>
        </a:xfrm>
        <a:prstGeom prst="rect">
          <a:avLst/>
        </a:prstGeom>
        <a:noFill/>
        <a:ln>
          <a:noFill/>
        </a:ln>
      </xdr:spPr>
    </xdr:pic>
    <xdr:clientData/>
  </xdr:twoCellAnchor>
  <xdr:twoCellAnchor editAs="oneCell">
    <xdr:from>
      <xdr:col>1</xdr:col>
      <xdr:colOff>657224</xdr:colOff>
      <xdr:row>0</xdr:row>
      <xdr:rowOff>95250</xdr:rowOff>
    </xdr:from>
    <xdr:to>
      <xdr:col>2</xdr:col>
      <xdr:colOff>885824</xdr:colOff>
      <xdr:row>0</xdr:row>
      <xdr:rowOff>702310</xdr:rowOff>
    </xdr:to>
    <xdr:pic>
      <xdr:nvPicPr>
        <xdr:cNvPr id="4" name="1 Imagen" descr="logo final Ministerio de HAcienda-01">
          <a:extLst>
            <a:ext uri="{FF2B5EF4-FFF2-40B4-BE49-F238E27FC236}">
              <a16:creationId xmlns:a16="http://schemas.microsoft.com/office/drawing/2014/main" xmlns="" id="{E5CAB0F3-37BD-45D4-BAA5-268CFFFC58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8804" y="95250"/>
          <a:ext cx="1645920" cy="607060"/>
        </a:xfrm>
        <a:prstGeom prst="rect">
          <a:avLst/>
        </a:prstGeom>
        <a:noFill/>
        <a:ln>
          <a:noFill/>
        </a:ln>
      </xdr:spPr>
    </xdr:pic>
    <xdr:clientData/>
  </xdr:twoCellAnchor>
  <xdr:twoCellAnchor editAs="oneCell">
    <xdr:from>
      <xdr:col>0</xdr:col>
      <xdr:colOff>66675</xdr:colOff>
      <xdr:row>0</xdr:row>
      <xdr:rowOff>85725</xdr:rowOff>
    </xdr:from>
    <xdr:to>
      <xdr:col>1</xdr:col>
      <xdr:colOff>414020</xdr:colOff>
      <xdr:row>0</xdr:row>
      <xdr:rowOff>768350</xdr:rowOff>
    </xdr:to>
    <xdr:pic>
      <xdr:nvPicPr>
        <xdr:cNvPr id="5" name="2 Imagen">
          <a:extLst>
            <a:ext uri="{FF2B5EF4-FFF2-40B4-BE49-F238E27FC236}">
              <a16:creationId xmlns:a16="http://schemas.microsoft.com/office/drawing/2014/main" xmlns="" id="{01BC04E3-6207-4E2D-99DD-079E8EBE977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85725"/>
          <a:ext cx="1558925"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pageSetUpPr fitToPage="1"/>
  </sheetPr>
  <dimension ref="A1:AG32"/>
  <sheetViews>
    <sheetView tabSelected="1" topLeftCell="Q11" zoomScale="70" zoomScaleNormal="70" workbookViewId="0">
      <selection activeCell="AK16" sqref="AK16"/>
    </sheetView>
  </sheetViews>
  <sheetFormatPr baseColWidth="10" defaultRowHeight="12.75" x14ac:dyDescent="0.2"/>
  <cols>
    <col min="1" max="1" width="17.7109375" customWidth="1"/>
    <col min="2" max="2" width="20.7109375" customWidth="1"/>
    <col min="3" max="7" width="17.7109375" customWidth="1"/>
    <col min="8" max="8" width="7" bestFit="1" customWidth="1"/>
    <col min="9" max="9" width="7.28515625" bestFit="1" customWidth="1"/>
    <col min="10" max="10" width="17.7109375" customWidth="1"/>
    <col min="11" max="11" width="24.7109375" customWidth="1"/>
    <col min="12" max="12" width="19.42578125" customWidth="1"/>
    <col min="13" max="13" width="31.28515625" customWidth="1"/>
    <col min="14" max="14" width="17.7109375" customWidth="1"/>
    <col min="15" max="15" width="14.42578125" customWidth="1"/>
    <col min="16" max="16" width="13.7109375" customWidth="1"/>
    <col min="17" max="17" width="12.7109375" customWidth="1"/>
    <col min="18" max="18" width="19" customWidth="1"/>
    <col min="19" max="19" width="13.7109375" customWidth="1"/>
    <col min="25" max="25" width="21.7109375" customWidth="1"/>
    <col min="26" max="26" width="17.28515625" customWidth="1"/>
    <col min="27" max="27" width="57.28515625" bestFit="1" customWidth="1"/>
    <col min="28" max="28" width="1.28515625" customWidth="1"/>
    <col min="29" max="29" width="11.5703125" hidden="1" customWidth="1"/>
    <col min="30" max="30" width="15" hidden="1" customWidth="1"/>
    <col min="31" max="31" width="11.5703125" hidden="1" customWidth="1"/>
    <col min="32" max="33" width="0" hidden="1" customWidth="1"/>
  </cols>
  <sheetData>
    <row r="1" spans="1:30" s="1" customFormat="1" ht="69" customHeight="1" x14ac:dyDescent="0.35">
      <c r="A1" s="35"/>
      <c r="B1" s="35"/>
      <c r="C1" s="35"/>
      <c r="D1" s="35"/>
      <c r="E1" s="35"/>
      <c r="F1" s="35"/>
      <c r="G1" s="35"/>
      <c r="H1" s="35"/>
      <c r="I1" s="35"/>
      <c r="J1" s="35"/>
      <c r="K1" s="35"/>
      <c r="L1" s="35"/>
      <c r="M1" s="35"/>
      <c r="N1" s="35"/>
      <c r="O1" s="35"/>
      <c r="P1" s="35"/>
      <c r="Q1" s="35"/>
      <c r="R1" s="35"/>
      <c r="S1" s="35"/>
      <c r="T1" s="35"/>
      <c r="U1" s="35"/>
      <c r="V1" s="35"/>
      <c r="W1" s="35"/>
      <c r="X1" s="35"/>
      <c r="Y1" s="35"/>
      <c r="Z1" s="35"/>
      <c r="AA1" s="35"/>
    </row>
    <row r="2" spans="1:30" s="2" customFormat="1" ht="34.5" customHeight="1" x14ac:dyDescent="0.35">
      <c r="A2" s="36" t="s">
        <v>0</v>
      </c>
      <c r="B2" s="36"/>
      <c r="C2" s="36"/>
      <c r="D2" s="36"/>
      <c r="E2" s="36"/>
      <c r="F2" s="36"/>
      <c r="G2" s="36"/>
      <c r="H2" s="36"/>
      <c r="I2" s="36"/>
      <c r="J2" s="36"/>
      <c r="K2" s="36"/>
      <c r="L2" s="36"/>
      <c r="M2" s="36"/>
      <c r="N2" s="36"/>
      <c r="O2" s="36"/>
      <c r="P2" s="36"/>
      <c r="Q2" s="36"/>
      <c r="R2" s="36"/>
      <c r="S2" s="36"/>
      <c r="T2" s="36"/>
      <c r="U2" s="36"/>
      <c r="V2" s="36"/>
      <c r="W2" s="36"/>
      <c r="X2" s="36"/>
      <c r="Y2" s="36"/>
      <c r="Z2" s="36"/>
      <c r="AA2" s="36"/>
    </row>
    <row r="3" spans="1:30" s="3" customFormat="1" ht="25.15" customHeight="1" x14ac:dyDescent="0.2">
      <c r="A3" s="37" t="s">
        <v>1</v>
      </c>
      <c r="B3" s="37"/>
      <c r="C3" s="37"/>
      <c r="D3" s="37"/>
      <c r="E3" s="37" t="s">
        <v>2</v>
      </c>
      <c r="F3" s="37"/>
      <c r="G3" s="37"/>
      <c r="H3" s="37"/>
      <c r="I3" s="37"/>
      <c r="J3" s="37"/>
      <c r="K3" s="37"/>
      <c r="L3" s="37"/>
      <c r="M3" s="37"/>
      <c r="N3" s="37"/>
      <c r="O3" s="37"/>
      <c r="P3" s="37"/>
      <c r="Q3" s="37"/>
      <c r="R3" s="37"/>
      <c r="S3" s="37"/>
      <c r="T3" s="37"/>
      <c r="U3" s="37"/>
      <c r="V3" s="37"/>
      <c r="W3" s="37"/>
      <c r="X3" s="37"/>
      <c r="Y3" s="37"/>
      <c r="Z3" s="37"/>
      <c r="AA3" s="37"/>
    </row>
    <row r="4" spans="1:30" s="4" customFormat="1" ht="25.15" customHeight="1" x14ac:dyDescent="0.2">
      <c r="A4" s="37" t="s">
        <v>3</v>
      </c>
      <c r="B4" s="37"/>
      <c r="C4" s="37"/>
      <c r="D4" s="37"/>
      <c r="E4" s="37" t="s">
        <v>4</v>
      </c>
      <c r="F4" s="37"/>
      <c r="G4" s="37"/>
      <c r="H4" s="37"/>
      <c r="I4" s="37"/>
      <c r="J4" s="37"/>
      <c r="K4" s="37"/>
      <c r="L4" s="37"/>
      <c r="M4" s="37"/>
      <c r="N4" s="37"/>
      <c r="O4" s="37"/>
      <c r="P4" s="37"/>
      <c r="Q4" s="37"/>
      <c r="R4" s="37"/>
      <c r="S4" s="37"/>
      <c r="T4" s="37"/>
      <c r="U4" s="37"/>
      <c r="V4" s="37"/>
      <c r="W4" s="37"/>
      <c r="X4" s="37"/>
      <c r="Y4" s="37"/>
      <c r="Z4" s="37"/>
      <c r="AA4" s="37"/>
    </row>
    <row r="5" spans="1:30" s="3" customFormat="1" ht="25.15" customHeight="1" x14ac:dyDescent="0.2">
      <c r="A5" s="39" t="s">
        <v>5</v>
      </c>
      <c r="B5" s="39"/>
      <c r="C5" s="39"/>
      <c r="D5" s="39"/>
      <c r="E5" s="39" t="s">
        <v>59</v>
      </c>
      <c r="F5" s="39"/>
      <c r="G5" s="39"/>
      <c r="H5" s="39"/>
      <c r="I5" s="39"/>
      <c r="J5" s="39"/>
      <c r="K5" s="39"/>
      <c r="L5" s="39"/>
      <c r="M5" s="39"/>
      <c r="N5" s="39"/>
      <c r="O5" s="39"/>
      <c r="P5" s="39"/>
      <c r="Q5" s="39"/>
      <c r="R5" s="39"/>
      <c r="S5" s="39"/>
      <c r="T5" s="39"/>
      <c r="U5" s="39"/>
      <c r="V5" s="39"/>
      <c r="W5" s="39"/>
      <c r="X5" s="39"/>
      <c r="Y5" s="39"/>
      <c r="Z5" s="39"/>
      <c r="AA5" s="39"/>
    </row>
    <row r="6" spans="1:30" s="5" customFormat="1" ht="25.15" customHeight="1" x14ac:dyDescent="0.25">
      <c r="A6" s="39" t="s">
        <v>6</v>
      </c>
      <c r="B6" s="39"/>
      <c r="C6" s="39"/>
      <c r="D6" s="39"/>
      <c r="E6" s="40" t="s">
        <v>31</v>
      </c>
      <c r="F6" s="40"/>
      <c r="G6" s="40"/>
      <c r="H6" s="40"/>
      <c r="I6" s="40"/>
      <c r="J6" s="40"/>
      <c r="K6" s="40"/>
      <c r="L6" s="40"/>
      <c r="M6" s="40"/>
      <c r="N6" s="40"/>
      <c r="O6" s="40"/>
      <c r="P6" s="40"/>
      <c r="Q6" s="40"/>
      <c r="R6" s="40"/>
      <c r="S6" s="40"/>
      <c r="T6" s="40"/>
      <c r="U6" s="40"/>
      <c r="V6" s="40"/>
      <c r="W6" s="40"/>
      <c r="X6" s="40"/>
      <c r="Y6" s="40"/>
      <c r="Z6" s="40"/>
      <c r="AA6" s="40"/>
    </row>
    <row r="7" spans="1:30" s="5" customFormat="1" ht="25.15" customHeight="1" x14ac:dyDescent="0.2">
      <c r="A7" s="37" t="s">
        <v>60</v>
      </c>
      <c r="B7" s="37"/>
      <c r="C7" s="37"/>
      <c r="D7" s="37"/>
      <c r="E7" s="37"/>
      <c r="F7" s="37"/>
      <c r="G7" s="37"/>
      <c r="H7" s="37"/>
      <c r="I7" s="37"/>
      <c r="J7" s="37"/>
      <c r="K7" s="37"/>
      <c r="L7" s="37"/>
      <c r="M7" s="37"/>
      <c r="N7" s="37"/>
      <c r="O7" s="37"/>
      <c r="P7" s="37"/>
      <c r="Q7" s="37"/>
      <c r="R7" s="37"/>
      <c r="S7" s="37"/>
      <c r="T7" s="37"/>
      <c r="U7" s="37"/>
      <c r="V7" s="37"/>
      <c r="W7" s="37"/>
      <c r="X7" s="37"/>
      <c r="Y7" s="37"/>
      <c r="Z7" s="37"/>
      <c r="AA7" s="37"/>
    </row>
    <row r="8" spans="1:30" ht="38.25" customHeight="1" thickBot="1" x14ac:dyDescent="0.25">
      <c r="A8" s="41" t="s">
        <v>7</v>
      </c>
      <c r="B8" s="41"/>
      <c r="C8" s="41"/>
      <c r="D8" s="41"/>
      <c r="E8" s="41"/>
      <c r="F8" s="41"/>
      <c r="G8" s="41"/>
      <c r="H8" s="41"/>
      <c r="I8" s="41"/>
      <c r="J8" s="41"/>
      <c r="K8" s="42"/>
      <c r="L8" s="42"/>
      <c r="M8" s="42"/>
      <c r="N8" s="42"/>
      <c r="O8" s="42"/>
      <c r="P8" s="42"/>
      <c r="Q8" s="42"/>
      <c r="R8" s="42"/>
      <c r="S8" s="42"/>
      <c r="T8" s="42"/>
      <c r="U8" s="42"/>
      <c r="V8" s="42"/>
      <c r="W8" s="42"/>
      <c r="X8" s="42"/>
      <c r="Y8" s="42"/>
      <c r="Z8" s="42"/>
      <c r="AA8" s="42"/>
    </row>
    <row r="9" spans="1:30" ht="57" customHeight="1" thickTop="1" x14ac:dyDescent="0.2">
      <c r="A9" s="32" t="s">
        <v>41</v>
      </c>
      <c r="B9" s="43" t="s">
        <v>42</v>
      </c>
      <c r="C9" s="32" t="s">
        <v>43</v>
      </c>
      <c r="D9" s="32" t="s">
        <v>44</v>
      </c>
      <c r="E9" s="32" t="s">
        <v>45</v>
      </c>
      <c r="F9" s="32" t="s">
        <v>46</v>
      </c>
      <c r="G9" s="32" t="s">
        <v>47</v>
      </c>
      <c r="H9" s="32" t="s">
        <v>48</v>
      </c>
      <c r="I9" s="32" t="s">
        <v>8</v>
      </c>
      <c r="J9" s="32" t="s">
        <v>49</v>
      </c>
      <c r="K9" s="31" t="s">
        <v>9</v>
      </c>
      <c r="L9" s="31" t="s">
        <v>10</v>
      </c>
      <c r="M9" s="54" t="s">
        <v>11</v>
      </c>
      <c r="N9" s="54"/>
      <c r="O9" s="57" t="s">
        <v>12</v>
      </c>
      <c r="P9" s="57"/>
      <c r="Q9" s="57"/>
      <c r="R9" s="31" t="s">
        <v>13</v>
      </c>
      <c r="S9" s="31" t="s">
        <v>14</v>
      </c>
      <c r="T9" s="58" t="s">
        <v>15</v>
      </c>
      <c r="U9" s="59"/>
      <c r="V9" s="59"/>
      <c r="W9" s="59"/>
      <c r="X9" s="60"/>
      <c r="Y9" s="31" t="s">
        <v>62</v>
      </c>
      <c r="Z9" s="31"/>
      <c r="AA9" s="31" t="s">
        <v>16</v>
      </c>
    </row>
    <row r="10" spans="1:30" ht="54" customHeight="1" x14ac:dyDescent="0.2">
      <c r="A10" s="33"/>
      <c r="B10" s="44"/>
      <c r="C10" s="33"/>
      <c r="D10" s="33"/>
      <c r="E10" s="33"/>
      <c r="F10" s="33"/>
      <c r="G10" s="33"/>
      <c r="H10" s="33"/>
      <c r="I10" s="33"/>
      <c r="J10" s="33"/>
      <c r="K10" s="31"/>
      <c r="L10" s="31"/>
      <c r="M10" s="31" t="s">
        <v>29</v>
      </c>
      <c r="N10" s="31" t="s">
        <v>18</v>
      </c>
      <c r="O10" s="31" t="s">
        <v>17</v>
      </c>
      <c r="P10" s="31" t="s">
        <v>18</v>
      </c>
      <c r="Q10" s="31"/>
      <c r="R10" s="31"/>
      <c r="S10" s="31"/>
      <c r="T10" s="61"/>
      <c r="U10" s="62"/>
      <c r="V10" s="62"/>
      <c r="W10" s="62"/>
      <c r="X10" s="63"/>
      <c r="Y10" s="31"/>
      <c r="Z10" s="31"/>
      <c r="AA10" s="31"/>
    </row>
    <row r="11" spans="1:30" ht="16.5" customHeight="1" x14ac:dyDescent="0.2">
      <c r="A11" s="33"/>
      <c r="B11" s="44"/>
      <c r="C11" s="33"/>
      <c r="D11" s="33"/>
      <c r="E11" s="33"/>
      <c r="F11" s="33"/>
      <c r="G11" s="33"/>
      <c r="H11" s="33"/>
      <c r="I11" s="33"/>
      <c r="J11" s="33"/>
      <c r="K11" s="31"/>
      <c r="L11" s="31"/>
      <c r="M11" s="31"/>
      <c r="N11" s="31"/>
      <c r="O11" s="31"/>
      <c r="P11" s="31" t="s">
        <v>19</v>
      </c>
      <c r="Q11" s="31" t="s">
        <v>20</v>
      </c>
      <c r="R11" s="31"/>
      <c r="S11" s="31"/>
      <c r="T11" s="61"/>
      <c r="U11" s="62"/>
      <c r="V11" s="62"/>
      <c r="W11" s="62"/>
      <c r="X11" s="63"/>
      <c r="Y11" s="31" t="s">
        <v>21</v>
      </c>
      <c r="Z11" s="31" t="s">
        <v>22</v>
      </c>
      <c r="AA11" s="31"/>
    </row>
    <row r="12" spans="1:30" ht="28.5" customHeight="1" x14ac:dyDescent="0.2">
      <c r="A12" s="33"/>
      <c r="B12" s="44"/>
      <c r="C12" s="33"/>
      <c r="D12" s="33"/>
      <c r="E12" s="33"/>
      <c r="F12" s="33"/>
      <c r="G12" s="33"/>
      <c r="H12" s="33"/>
      <c r="I12" s="33"/>
      <c r="J12" s="33"/>
      <c r="K12" s="31"/>
      <c r="L12" s="31"/>
      <c r="M12" s="31"/>
      <c r="N12" s="31"/>
      <c r="O12" s="31"/>
      <c r="P12" s="31"/>
      <c r="Q12" s="31"/>
      <c r="R12" s="31"/>
      <c r="S12" s="31"/>
      <c r="T12" s="15" t="s">
        <v>23</v>
      </c>
      <c r="U12" s="30" t="s">
        <v>63</v>
      </c>
      <c r="V12" s="30"/>
      <c r="W12" s="30"/>
      <c r="X12" s="30"/>
      <c r="Y12" s="38"/>
      <c r="Z12" s="38" t="s">
        <v>24</v>
      </c>
      <c r="AA12" s="31"/>
    </row>
    <row r="13" spans="1:30" ht="73.900000000000006" customHeight="1" thickBot="1" x14ac:dyDescent="0.25">
      <c r="A13" s="34"/>
      <c r="B13" s="45"/>
      <c r="C13" s="34"/>
      <c r="D13" s="34"/>
      <c r="E13" s="34"/>
      <c r="F13" s="34"/>
      <c r="G13" s="34"/>
      <c r="H13" s="34"/>
      <c r="I13" s="34"/>
      <c r="J13" s="34"/>
      <c r="K13" s="31"/>
      <c r="L13" s="31"/>
      <c r="M13" s="31"/>
      <c r="N13" s="31"/>
      <c r="O13" s="31"/>
      <c r="P13" s="31"/>
      <c r="Q13" s="31"/>
      <c r="R13" s="31">
        <v>2017</v>
      </c>
      <c r="S13" s="31">
        <v>2019</v>
      </c>
      <c r="T13" s="15" t="s">
        <v>57</v>
      </c>
      <c r="U13" s="17" t="s">
        <v>64</v>
      </c>
      <c r="V13" s="17" t="s">
        <v>65</v>
      </c>
      <c r="W13" s="17" t="s">
        <v>66</v>
      </c>
      <c r="X13" s="17" t="s">
        <v>58</v>
      </c>
      <c r="Y13" s="38"/>
      <c r="Z13" s="38" t="s">
        <v>24</v>
      </c>
      <c r="AA13" s="31"/>
    </row>
    <row r="14" spans="1:30" ht="220.5" customHeight="1" thickTop="1" thickBot="1" x14ac:dyDescent="0.25">
      <c r="A14" s="47" t="s">
        <v>50</v>
      </c>
      <c r="B14" s="47" t="s">
        <v>51</v>
      </c>
      <c r="C14" s="47" t="s">
        <v>52</v>
      </c>
      <c r="D14" s="47" t="s">
        <v>53</v>
      </c>
      <c r="E14" s="47" t="s">
        <v>54</v>
      </c>
      <c r="F14" s="47" t="s">
        <v>55</v>
      </c>
      <c r="G14" s="16">
        <v>213</v>
      </c>
      <c r="H14" s="50">
        <v>0.5</v>
      </c>
      <c r="I14" s="47" t="s">
        <v>56</v>
      </c>
      <c r="J14" s="47" t="s">
        <v>30</v>
      </c>
      <c r="K14" s="46" t="s">
        <v>25</v>
      </c>
      <c r="L14" s="13" t="s">
        <v>32</v>
      </c>
      <c r="M14" s="13" t="s">
        <v>36</v>
      </c>
      <c r="N14" s="12">
        <v>5</v>
      </c>
      <c r="O14" s="46" t="s">
        <v>34</v>
      </c>
      <c r="P14" s="55">
        <v>2549674</v>
      </c>
      <c r="Q14" s="55">
        <v>2508325</v>
      </c>
      <c r="R14" s="13" t="s">
        <v>38</v>
      </c>
      <c r="S14" s="13" t="s">
        <v>26</v>
      </c>
      <c r="T14" s="12">
        <v>10</v>
      </c>
      <c r="U14" s="12">
        <v>31</v>
      </c>
      <c r="V14" s="13">
        <v>3.1</v>
      </c>
      <c r="W14" s="13" t="s">
        <v>67</v>
      </c>
      <c r="X14" s="24">
        <v>1150.93</v>
      </c>
      <c r="Y14" s="6">
        <v>1368.3</v>
      </c>
      <c r="Z14" s="56" t="s">
        <v>61</v>
      </c>
      <c r="AA14" s="14" t="s">
        <v>69</v>
      </c>
      <c r="AB14" s="7"/>
      <c r="AD14" s="22" t="s">
        <v>72</v>
      </c>
    </row>
    <row r="15" spans="1:30" ht="135" customHeight="1" thickTop="1" thickBot="1" x14ac:dyDescent="0.25">
      <c r="A15" s="48"/>
      <c r="B15" s="48"/>
      <c r="C15" s="48"/>
      <c r="D15" s="48"/>
      <c r="E15" s="48"/>
      <c r="F15" s="48"/>
      <c r="G15" s="16">
        <v>752</v>
      </c>
      <c r="H15" s="51"/>
      <c r="I15" s="48"/>
      <c r="J15" s="48"/>
      <c r="K15" s="46"/>
      <c r="L15" s="13" t="s">
        <v>37</v>
      </c>
      <c r="M15" s="13" t="s">
        <v>39</v>
      </c>
      <c r="N15" s="12">
        <v>15</v>
      </c>
      <c r="O15" s="46"/>
      <c r="P15" s="55"/>
      <c r="Q15" s="55"/>
      <c r="R15" s="13" t="s">
        <v>75</v>
      </c>
      <c r="S15" s="13" t="s">
        <v>27</v>
      </c>
      <c r="T15" s="12">
        <v>15</v>
      </c>
      <c r="U15" s="12">
        <v>10</v>
      </c>
      <c r="V15" s="13">
        <v>0.67</v>
      </c>
      <c r="W15" s="13" t="s">
        <v>68</v>
      </c>
      <c r="X15" s="24">
        <v>76.98</v>
      </c>
      <c r="Y15" s="6">
        <v>116</v>
      </c>
      <c r="Z15" s="56"/>
      <c r="AA15" s="14" t="s">
        <v>70</v>
      </c>
      <c r="AD15" s="21" t="s">
        <v>73</v>
      </c>
    </row>
    <row r="16" spans="1:30" ht="140.65" customHeight="1" thickTop="1" thickBot="1" x14ac:dyDescent="0.25">
      <c r="A16" s="49"/>
      <c r="B16" s="49"/>
      <c r="C16" s="49"/>
      <c r="D16" s="49"/>
      <c r="E16" s="49"/>
      <c r="F16" s="49"/>
      <c r="G16" s="16">
        <v>149</v>
      </c>
      <c r="H16" s="52"/>
      <c r="I16" s="49"/>
      <c r="J16" s="48"/>
      <c r="K16" s="46"/>
      <c r="L16" s="13" t="s">
        <v>33</v>
      </c>
      <c r="M16" s="13" t="s">
        <v>35</v>
      </c>
      <c r="N16" s="13">
        <v>0.5</v>
      </c>
      <c r="O16" s="46"/>
      <c r="P16" s="55"/>
      <c r="Q16" s="55"/>
      <c r="R16" s="13" t="s">
        <v>40</v>
      </c>
      <c r="S16" s="13" t="s">
        <v>28</v>
      </c>
      <c r="T16" s="20">
        <v>0.5</v>
      </c>
      <c r="U16" s="19">
        <v>0.46</v>
      </c>
      <c r="V16" s="26">
        <v>0.92</v>
      </c>
      <c r="W16" s="13" t="s">
        <v>67</v>
      </c>
      <c r="X16" s="25">
        <v>3452.8</v>
      </c>
      <c r="Y16" s="8">
        <v>4104.8999999999996</v>
      </c>
      <c r="Z16" s="56"/>
      <c r="AA16" s="18" t="s">
        <v>71</v>
      </c>
      <c r="AD16" s="21" t="s">
        <v>74</v>
      </c>
    </row>
    <row r="17" spans="20:33" ht="13.5" thickTop="1" x14ac:dyDescent="0.2">
      <c r="Y17" s="10"/>
      <c r="AF17" s="53" t="s">
        <v>76</v>
      </c>
      <c r="AG17" s="53"/>
    </row>
    <row r="18" spans="20:33" x14ac:dyDescent="0.2">
      <c r="T18" s="27"/>
      <c r="Y18" s="9"/>
      <c r="AD18" s="9">
        <v>5589.2</v>
      </c>
      <c r="AF18" s="9">
        <f>4680718693.2/1000000</f>
        <v>4680.7186931999995</v>
      </c>
      <c r="AG18" s="27">
        <f>+AF18/AD18</f>
        <v>0.83745772081872172</v>
      </c>
    </row>
    <row r="19" spans="20:33" x14ac:dyDescent="0.2">
      <c r="AD19" s="9">
        <v>116</v>
      </c>
      <c r="AE19" s="28">
        <f>+AD19</f>
        <v>116</v>
      </c>
      <c r="AF19" s="29">
        <f>76984389.9/1000000</f>
        <v>76.984389900000011</v>
      </c>
      <c r="AG19" s="9">
        <v>76.98</v>
      </c>
    </row>
    <row r="20" spans="20:33" x14ac:dyDescent="0.2">
      <c r="AD20" s="9">
        <f>+AD18-AD19</f>
        <v>5473.2</v>
      </c>
      <c r="AF20" s="9">
        <f>+AF18-AF19</f>
        <v>4603.7343032999997</v>
      </c>
      <c r="AG20" s="9"/>
    </row>
    <row r="21" spans="20:33" x14ac:dyDescent="0.2">
      <c r="AC21" s="23">
        <v>0.25</v>
      </c>
      <c r="AD21" s="9">
        <f>+AD20*AC21</f>
        <v>1368.3</v>
      </c>
      <c r="AE21" s="28">
        <f>+AD21</f>
        <v>1368.3</v>
      </c>
      <c r="AF21" s="9">
        <f>+AF20*AC21</f>
        <v>1150.9335758249999</v>
      </c>
      <c r="AG21" s="9">
        <f>+AF21</f>
        <v>1150.9335758249999</v>
      </c>
    </row>
    <row r="22" spans="20:33" x14ac:dyDescent="0.2">
      <c r="Y22" s="10"/>
      <c r="AC22" s="23">
        <v>0.75</v>
      </c>
      <c r="AD22" s="9">
        <f>+AD20*AC22</f>
        <v>4104.8999999999996</v>
      </c>
      <c r="AE22" s="28">
        <f>+AD22</f>
        <v>4104.8999999999996</v>
      </c>
      <c r="AF22" s="9">
        <f>+AF20*AC22</f>
        <v>3452.8007274749998</v>
      </c>
      <c r="AG22" s="9">
        <f>+AF22</f>
        <v>3452.8007274749998</v>
      </c>
    </row>
    <row r="23" spans="20:33" x14ac:dyDescent="0.2">
      <c r="Y23" s="11"/>
      <c r="AD23" s="9"/>
      <c r="AE23" s="28">
        <f>SUM(AE19:AE22)</f>
        <v>5589.2</v>
      </c>
      <c r="AF23" s="9"/>
      <c r="AG23" s="9">
        <f>+AG19+AG21+AG22</f>
        <v>4680.7143032999993</v>
      </c>
    </row>
    <row r="29" spans="20:33" x14ac:dyDescent="0.2">
      <c r="Z29" s="11"/>
    </row>
    <row r="30" spans="20:33" x14ac:dyDescent="0.2">
      <c r="Y30" s="10"/>
    </row>
    <row r="31" spans="20:33" x14ac:dyDescent="0.2">
      <c r="Y31" s="10"/>
    </row>
    <row r="32" spans="20:33" x14ac:dyDescent="0.2">
      <c r="Y32" s="11"/>
    </row>
  </sheetData>
  <mergeCells count="56">
    <mergeCell ref="AF17:AG17"/>
    <mergeCell ref="N10:N13"/>
    <mergeCell ref="O14:O16"/>
    <mergeCell ref="L9:L13"/>
    <mergeCell ref="M9:N9"/>
    <mergeCell ref="M10:M13"/>
    <mergeCell ref="P14:P16"/>
    <mergeCell ref="Q14:Q16"/>
    <mergeCell ref="Z14:Z16"/>
    <mergeCell ref="Z11:Z13"/>
    <mergeCell ref="O9:Q9"/>
    <mergeCell ref="R9:R13"/>
    <mergeCell ref="S9:S13"/>
    <mergeCell ref="T9:X11"/>
    <mergeCell ref="O10:O13"/>
    <mergeCell ref="P10:Q10"/>
    <mergeCell ref="K14:K16"/>
    <mergeCell ref="A14:A16"/>
    <mergeCell ref="B14:B16"/>
    <mergeCell ref="C14:C16"/>
    <mergeCell ref="D14:D16"/>
    <mergeCell ref="E14:E16"/>
    <mergeCell ref="F14:F16"/>
    <mergeCell ref="H14:H16"/>
    <mergeCell ref="I14:I16"/>
    <mergeCell ref="J14:J16"/>
    <mergeCell ref="A8:J8"/>
    <mergeCell ref="K8:AA8"/>
    <mergeCell ref="K9:K13"/>
    <mergeCell ref="A9:A13"/>
    <mergeCell ref="B9:B13"/>
    <mergeCell ref="C9:C13"/>
    <mergeCell ref="D9:D13"/>
    <mergeCell ref="E9:E13"/>
    <mergeCell ref="A5:D5"/>
    <mergeCell ref="E5:AA5"/>
    <mergeCell ref="A6:D6"/>
    <mergeCell ref="E6:AA6"/>
    <mergeCell ref="A7:AA7"/>
    <mergeCell ref="A1:AA1"/>
    <mergeCell ref="A2:AA2"/>
    <mergeCell ref="A3:D3"/>
    <mergeCell ref="E3:AA3"/>
    <mergeCell ref="A4:D4"/>
    <mergeCell ref="E4:AA4"/>
    <mergeCell ref="U12:X12"/>
    <mergeCell ref="Y9:Z10"/>
    <mergeCell ref="AA9:AA13"/>
    <mergeCell ref="F9:F13"/>
    <mergeCell ref="G9:G13"/>
    <mergeCell ref="J9:J13"/>
    <mergeCell ref="H9:H13"/>
    <mergeCell ref="I9:I13"/>
    <mergeCell ref="P11:P13"/>
    <mergeCell ref="Q11:Q13"/>
    <mergeCell ref="Y11:Y13"/>
  </mergeCells>
  <printOptions horizontalCentered="1"/>
  <pageMargins left="0.7" right="0.7" top="0.75" bottom="0.75" header="0.3" footer="0.3"/>
  <pageSetup scale="24" orientation="landscape" r:id="rId1"/>
  <headerFooter>
    <oddHeader>&amp;L&amp;"Arial,Cursiva"Ejercicio económico 2018</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Plan Presupuesto</vt:lpstr>
      <vt:lpstr>'Matriz Plan Presupuesto'!Área_de_impresión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Andrea Ortega Morales</cp:lastModifiedBy>
  <cp:lastPrinted>2018-05-31T12:32:33Z</cp:lastPrinted>
  <dcterms:created xsi:type="dcterms:W3CDTF">2018-04-26T18:29:36Z</dcterms:created>
  <dcterms:modified xsi:type="dcterms:W3CDTF">2020-02-25T18:45:41Z</dcterms:modified>
</cp:coreProperties>
</file>